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loughli\Desktop\LandUse\"/>
    </mc:Choice>
  </mc:AlternateContent>
  <bookViews>
    <workbookView xWindow="1860" yWindow="0" windowWidth="17220" windowHeight="8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1" l="1"/>
  <c r="D78" i="1"/>
  <c r="D77" i="1"/>
  <c r="D76" i="1"/>
  <c r="C79" i="1"/>
  <c r="C78" i="1"/>
  <c r="C77" i="1"/>
  <c r="C76" i="1"/>
  <c r="B79" i="1"/>
  <c r="B78" i="1"/>
  <c r="B77" i="1"/>
  <c r="B76" i="1"/>
  <c r="B70" i="1"/>
  <c r="B69" i="1"/>
  <c r="B68" i="1"/>
  <c r="B67" i="1"/>
  <c r="B61" i="1"/>
  <c r="B60" i="1"/>
  <c r="B59" i="1"/>
  <c r="B58" i="1"/>
  <c r="D52" i="1"/>
  <c r="B53" i="1"/>
  <c r="B52" i="1"/>
  <c r="D8" i="1"/>
  <c r="E8" i="1" s="1"/>
  <c r="D7" i="1"/>
  <c r="D6" i="1"/>
  <c r="E6" i="1" s="1"/>
  <c r="B21" i="1"/>
  <c r="C34" i="1"/>
  <c r="C33" i="1"/>
  <c r="C32" i="1"/>
  <c r="C9" i="1"/>
  <c r="B9" i="1"/>
  <c r="B22" i="1" l="1"/>
  <c r="B20" i="1"/>
  <c r="E7" i="1"/>
  <c r="C35" i="1"/>
  <c r="D35" i="1" s="1"/>
  <c r="D9" i="1"/>
  <c r="D32" i="1" l="1"/>
  <c r="B41" i="1" s="1"/>
  <c r="D34" i="1"/>
  <c r="B43" i="1" s="1"/>
  <c r="D33" i="1"/>
  <c r="B42" i="1" s="1"/>
  <c r="B23" i="1"/>
  <c r="E9" i="1"/>
  <c r="B44" i="1" l="1"/>
  <c r="B48" i="1"/>
  <c r="C48" i="1" s="1"/>
</calcChain>
</file>

<file path=xl/sharedStrings.xml><?xml version="1.0" encoding="utf-8"?>
<sst xmlns="http://schemas.openxmlformats.org/spreadsheetml/2006/main" count="71" uniqueCount="38">
  <si>
    <t>a</t>
  </si>
  <si>
    <t>b</t>
  </si>
  <si>
    <t>Total</t>
  </si>
  <si>
    <t>Ratio</t>
  </si>
  <si>
    <t>There are three counties, a, b and c.</t>
  </si>
  <si>
    <t>County</t>
  </si>
  <si>
    <t xml:space="preserve">c </t>
  </si>
  <si>
    <t>Base- and future-year populations for each are shown in Table 1</t>
  </si>
  <si>
    <t>Population</t>
  </si>
  <si>
    <t>Thus, the terms in equation 3.1 are:</t>
  </si>
  <si>
    <t>Parameter</t>
  </si>
  <si>
    <t>Value</t>
  </si>
  <si>
    <t>fp(r,j)</t>
  </si>
  <si>
    <t>Fp(r)</t>
  </si>
  <si>
    <t>Fe(r,SCC,s)</t>
  </si>
  <si>
    <t>Emissions</t>
  </si>
  <si>
    <t>Have the total emissions growth the appropriate amount?</t>
  </si>
  <si>
    <t>One more normalization is necessary</t>
  </si>
  <si>
    <t>EF</t>
  </si>
  <si>
    <t>lbs/cap</t>
  </si>
  <si>
    <t>Emissions (lbs)</t>
  </si>
  <si>
    <t>the emissions would be:</t>
  </si>
  <si>
    <t>What are the emissions for each county in 2050 using these factors?</t>
  </si>
  <si>
    <t xml:space="preserve">If we were merely using the regional emission growth factor, </t>
  </si>
  <si>
    <t xml:space="preserve">Overall, the emissions in the region increase </t>
  </si>
  <si>
    <t>However, this does not capture the shifting population between regions.</t>
  </si>
  <si>
    <t>Using our spatial re-distribution method…</t>
  </si>
  <si>
    <t>f'e(r,j,SCC,s)</t>
  </si>
  <si>
    <t>R =</t>
  </si>
  <si>
    <t>=</t>
  </si>
  <si>
    <t>Adjusted emissions</t>
  </si>
  <si>
    <t>Thus, the effective emission growth factors, fe, are:</t>
  </si>
  <si>
    <t>fe</t>
  </si>
  <si>
    <t>And the resulting emission projections are:</t>
  </si>
  <si>
    <t>We can examine how accounting for population shifts resulted in a redistribution of future emissions</t>
  </si>
  <si>
    <t>Prior</t>
  </si>
  <si>
    <t>Adjusted</t>
  </si>
  <si>
    <t>%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</si>
</sst>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"/>
    <numFmt numFmtId="167" formatCode="0.0000"/>
    <numFmt numFmtId="168" formatCode="0.000"/>
    <numFmt numFmtId="170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2" fontId="0" fillId="0" borderId="0" xfId="0" applyNumberFormat="1"/>
    <xf numFmtId="164" fontId="0" fillId="0" borderId="0" xfId="0" applyNumberFormat="1"/>
    <xf numFmtId="168" fontId="0" fillId="0" borderId="0" xfId="0" applyNumberFormat="1"/>
    <xf numFmtId="1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167" fontId="0" fillId="0" borderId="0" xfId="0" applyNumberFormat="1" applyAlignment="1">
      <alignment horizontal="center"/>
    </xf>
    <xf numFmtId="9" fontId="0" fillId="0" borderId="0" xfId="2" applyFont="1"/>
    <xf numFmtId="170" fontId="0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activeCell="G4" sqref="G4"/>
    </sheetView>
  </sheetViews>
  <sheetFormatPr defaultRowHeight="15" x14ac:dyDescent="0.25"/>
  <cols>
    <col min="2" max="2" width="9.5703125" bestFit="1" customWidth="1"/>
    <col min="3" max="3" width="8.85546875" customWidth="1"/>
  </cols>
  <sheetData>
    <row r="1" spans="1:5" x14ac:dyDescent="0.25">
      <c r="A1" t="s">
        <v>4</v>
      </c>
    </row>
    <row r="2" spans="1:5" x14ac:dyDescent="0.25">
      <c r="A2" t="s">
        <v>7</v>
      </c>
    </row>
    <row r="4" spans="1:5" x14ac:dyDescent="0.25">
      <c r="B4" t="s">
        <v>8</v>
      </c>
      <c r="D4" t="s">
        <v>20</v>
      </c>
      <c r="E4" t="s">
        <v>18</v>
      </c>
    </row>
    <row r="5" spans="1:5" x14ac:dyDescent="0.25">
      <c r="A5" t="s">
        <v>5</v>
      </c>
      <c r="B5">
        <v>2005</v>
      </c>
      <c r="C5">
        <v>2050</v>
      </c>
      <c r="D5">
        <v>2005</v>
      </c>
      <c r="E5" t="s">
        <v>19</v>
      </c>
    </row>
    <row r="6" spans="1:5" x14ac:dyDescent="0.25">
      <c r="A6" t="s">
        <v>0</v>
      </c>
      <c r="B6" s="10">
        <v>1000</v>
      </c>
      <c r="C6" s="10">
        <v>1300</v>
      </c>
      <c r="D6">
        <f>B6*0.25</f>
        <v>250</v>
      </c>
      <c r="E6" s="1">
        <f>D6/B6</f>
        <v>0.25</v>
      </c>
    </row>
    <row r="7" spans="1:5" x14ac:dyDescent="0.25">
      <c r="A7" t="s">
        <v>1</v>
      </c>
      <c r="B7" s="10">
        <v>5000</v>
      </c>
      <c r="C7" s="10">
        <v>4900</v>
      </c>
      <c r="D7">
        <f>B7*0.3</f>
        <v>1500</v>
      </c>
      <c r="E7" s="1">
        <f>D7/B7</f>
        <v>0.3</v>
      </c>
    </row>
    <row r="8" spans="1:5" x14ac:dyDescent="0.25">
      <c r="A8" t="s">
        <v>6</v>
      </c>
      <c r="B8" s="10">
        <v>2500</v>
      </c>
      <c r="C8" s="10">
        <v>5100</v>
      </c>
      <c r="D8">
        <f>B8*0.2</f>
        <v>500</v>
      </c>
      <c r="E8" s="1">
        <f>D8/B8</f>
        <v>0.2</v>
      </c>
    </row>
    <row r="9" spans="1:5" x14ac:dyDescent="0.25">
      <c r="A9" t="s">
        <v>2</v>
      </c>
      <c r="B9" s="10">
        <f>SUM(B6:B8)</f>
        <v>8500</v>
      </c>
      <c r="C9" s="10">
        <f>SUM(C6:C8)</f>
        <v>11300</v>
      </c>
      <c r="D9">
        <f>SUM(D6:D8)</f>
        <v>2250</v>
      </c>
      <c r="E9" s="1">
        <f>D9/B9</f>
        <v>0.26470588235294118</v>
      </c>
    </row>
    <row r="12" spans="1:5" x14ac:dyDescent="0.25">
      <c r="A12" t="s">
        <v>24</v>
      </c>
    </row>
    <row r="13" spans="1:5" x14ac:dyDescent="0.25">
      <c r="A13" t="s">
        <v>14</v>
      </c>
      <c r="B13">
        <v>0.65</v>
      </c>
    </row>
    <row r="15" spans="1:5" x14ac:dyDescent="0.25">
      <c r="A15" t="s">
        <v>23</v>
      </c>
    </row>
    <row r="16" spans="1:5" x14ac:dyDescent="0.25">
      <c r="A16" t="s">
        <v>21</v>
      </c>
    </row>
    <row r="18" spans="1:4" x14ac:dyDescent="0.25">
      <c r="B18" t="s">
        <v>15</v>
      </c>
    </row>
    <row r="19" spans="1:4" x14ac:dyDescent="0.25">
      <c r="A19" t="s">
        <v>5</v>
      </c>
      <c r="B19">
        <v>2050</v>
      </c>
    </row>
    <row r="20" spans="1:4" x14ac:dyDescent="0.25">
      <c r="A20" t="s">
        <v>0</v>
      </c>
      <c r="B20" s="10">
        <f>D6*$B$13</f>
        <v>162.5</v>
      </c>
    </row>
    <row r="21" spans="1:4" x14ac:dyDescent="0.25">
      <c r="A21" t="s">
        <v>1</v>
      </c>
      <c r="B21" s="10">
        <f>D7*$B$13</f>
        <v>975</v>
      </c>
    </row>
    <row r="22" spans="1:4" x14ac:dyDescent="0.25">
      <c r="A22" t="s">
        <v>6</v>
      </c>
      <c r="B22" s="10">
        <f>D8*$B$13</f>
        <v>325</v>
      </c>
    </row>
    <row r="23" spans="1:4" x14ac:dyDescent="0.25">
      <c r="A23" t="s">
        <v>2</v>
      </c>
      <c r="B23" s="10">
        <f>D9*$B$13</f>
        <v>1462.5</v>
      </c>
    </row>
    <row r="25" spans="1:4" x14ac:dyDescent="0.25">
      <c r="A25" t="s">
        <v>25</v>
      </c>
    </row>
    <row r="27" spans="1:4" x14ac:dyDescent="0.25">
      <c r="A27" t="s">
        <v>26</v>
      </c>
    </row>
    <row r="29" spans="1:4" x14ac:dyDescent="0.25">
      <c r="A29" t="s">
        <v>9</v>
      </c>
    </row>
    <row r="31" spans="1:4" x14ac:dyDescent="0.25">
      <c r="A31" t="s">
        <v>5</v>
      </c>
      <c r="B31" t="s">
        <v>10</v>
      </c>
      <c r="C31" t="s">
        <v>11</v>
      </c>
      <c r="D31" t="s">
        <v>27</v>
      </c>
    </row>
    <row r="32" spans="1:4" x14ac:dyDescent="0.25">
      <c r="A32" t="s">
        <v>0</v>
      </c>
      <c r="B32" t="s">
        <v>12</v>
      </c>
      <c r="C32" s="1">
        <f>C6/B6</f>
        <v>1.3</v>
      </c>
      <c r="D32" s="1">
        <f>C32/$C$35*$B$13</f>
        <v>0.63561946902654876</v>
      </c>
    </row>
    <row r="33" spans="1:4" x14ac:dyDescent="0.25">
      <c r="A33" t="s">
        <v>1</v>
      </c>
      <c r="B33" t="s">
        <v>12</v>
      </c>
      <c r="C33" s="1">
        <f>C7/B7</f>
        <v>0.98</v>
      </c>
      <c r="D33" s="1">
        <f>C33/$C$35*$B$13</f>
        <v>0.4791592920353982</v>
      </c>
    </row>
    <row r="34" spans="1:4" x14ac:dyDescent="0.25">
      <c r="A34" t="s">
        <v>6</v>
      </c>
      <c r="B34" t="s">
        <v>12</v>
      </c>
      <c r="C34" s="1">
        <f>C8/B8</f>
        <v>2.04</v>
      </c>
      <c r="D34" s="1">
        <f>C34/$C$35*$B$13</f>
        <v>0.99743362831858418</v>
      </c>
    </row>
    <row r="35" spans="1:4" x14ac:dyDescent="0.25">
      <c r="A35" t="s">
        <v>2</v>
      </c>
      <c r="B35" t="s">
        <v>13</v>
      </c>
      <c r="C35" s="1">
        <f>C9/B9</f>
        <v>1.3294117647058823</v>
      </c>
      <c r="D35">
        <f>C35/$C$35*$B$13</f>
        <v>0.65</v>
      </c>
    </row>
    <row r="37" spans="1:4" x14ac:dyDescent="0.25">
      <c r="A37" t="s">
        <v>22</v>
      </c>
    </row>
    <row r="39" spans="1:4" x14ac:dyDescent="0.25">
      <c r="B39" t="s">
        <v>15</v>
      </c>
    </row>
    <row r="40" spans="1:4" x14ac:dyDescent="0.25">
      <c r="A40" t="s">
        <v>5</v>
      </c>
      <c r="B40">
        <v>2050</v>
      </c>
    </row>
    <row r="41" spans="1:4" x14ac:dyDescent="0.25">
      <c r="A41" t="s">
        <v>0</v>
      </c>
      <c r="B41" s="10">
        <f>D32*D6</f>
        <v>158.90486725663717</v>
      </c>
      <c r="C41" s="1"/>
    </row>
    <row r="42" spans="1:4" x14ac:dyDescent="0.25">
      <c r="A42" t="s">
        <v>1</v>
      </c>
      <c r="B42" s="10">
        <f>D33*D7</f>
        <v>718.73893805309729</v>
      </c>
      <c r="C42" s="1"/>
    </row>
    <row r="43" spans="1:4" x14ac:dyDescent="0.25">
      <c r="A43" t="s">
        <v>6</v>
      </c>
      <c r="B43" s="10">
        <f>D34*D8</f>
        <v>498.71681415929208</v>
      </c>
      <c r="C43" s="1"/>
    </row>
    <row r="44" spans="1:4" x14ac:dyDescent="0.25">
      <c r="A44" t="s">
        <v>2</v>
      </c>
      <c r="B44" s="10">
        <f>SUM(B41:B43)</f>
        <v>1376.3606194690265</v>
      </c>
      <c r="C44" s="1"/>
    </row>
    <row r="46" spans="1:4" x14ac:dyDescent="0.25">
      <c r="A46" t="s">
        <v>16</v>
      </c>
    </row>
    <row r="48" spans="1:4" x14ac:dyDescent="0.25">
      <c r="A48" t="s">
        <v>3</v>
      </c>
      <c r="B48">
        <f>B44/D9</f>
        <v>0.61171583087512282</v>
      </c>
      <c r="C48" t="str">
        <f>IF(B48=B13,"yes","no")</f>
        <v>no</v>
      </c>
    </row>
    <row r="50" spans="1:5" x14ac:dyDescent="0.25">
      <c r="A50" t="s">
        <v>17</v>
      </c>
      <c r="E50" s="2"/>
    </row>
    <row r="52" spans="1:5" x14ac:dyDescent="0.25">
      <c r="A52" s="6" t="s">
        <v>28</v>
      </c>
      <c r="B52" s="4">
        <f>B23</f>
        <v>1462.5</v>
      </c>
      <c r="C52" s="7" t="s">
        <v>29</v>
      </c>
      <c r="D52" s="8">
        <f>B52/B53</f>
        <v>1.0625848918608296</v>
      </c>
    </row>
    <row r="53" spans="1:5" x14ac:dyDescent="0.25">
      <c r="A53" s="6"/>
      <c r="B53" s="5">
        <f>B44</f>
        <v>1376.3606194690265</v>
      </c>
      <c r="C53" s="6"/>
      <c r="D53" s="6"/>
    </row>
    <row r="55" spans="1:5" x14ac:dyDescent="0.25">
      <c r="A55" t="s">
        <v>31</v>
      </c>
    </row>
    <row r="57" spans="1:5" x14ac:dyDescent="0.25">
      <c r="A57" t="s">
        <v>5</v>
      </c>
      <c r="B57" t="s">
        <v>32</v>
      </c>
    </row>
    <row r="58" spans="1:5" x14ac:dyDescent="0.25">
      <c r="A58" t="s">
        <v>0</v>
      </c>
      <c r="B58" s="1">
        <f>$D$52*(B41/D6)</f>
        <v>0.67539964476021308</v>
      </c>
      <c r="C58" s="1"/>
    </row>
    <row r="59" spans="1:5" x14ac:dyDescent="0.25">
      <c r="A59" t="s">
        <v>1</v>
      </c>
      <c r="B59" s="1">
        <f>$D$52*(B42/D7)</f>
        <v>0.50914742451154527</v>
      </c>
      <c r="C59" s="1"/>
    </row>
    <row r="60" spans="1:5" x14ac:dyDescent="0.25">
      <c r="A60" t="s">
        <v>6</v>
      </c>
      <c r="B60" s="1">
        <f>$D$52*(B43/D8)</f>
        <v>1.0598579040852576</v>
      </c>
      <c r="C60" s="1"/>
    </row>
    <row r="61" spans="1:5" x14ac:dyDescent="0.25">
      <c r="A61" t="s">
        <v>2</v>
      </c>
      <c r="B61" s="1">
        <f>$D$52*(B44/D9)</f>
        <v>0.64999999999999991</v>
      </c>
      <c r="C61" s="1"/>
      <c r="D61" s="3"/>
    </row>
    <row r="63" spans="1:5" x14ac:dyDescent="0.25">
      <c r="A63" t="s">
        <v>33</v>
      </c>
    </row>
    <row r="65" spans="1:4" x14ac:dyDescent="0.25">
      <c r="B65" t="s">
        <v>30</v>
      </c>
    </row>
    <row r="66" spans="1:4" x14ac:dyDescent="0.25">
      <c r="A66" t="s">
        <v>5</v>
      </c>
      <c r="B66">
        <v>2050</v>
      </c>
    </row>
    <row r="67" spans="1:4" x14ac:dyDescent="0.25">
      <c r="A67" t="s">
        <v>0</v>
      </c>
      <c r="B67" s="10">
        <f>B58*D6</f>
        <v>168.84991119005326</v>
      </c>
    </row>
    <row r="68" spans="1:4" x14ac:dyDescent="0.25">
      <c r="A68" t="s">
        <v>1</v>
      </c>
      <c r="B68" s="10">
        <f>B59*D7</f>
        <v>763.72113676731794</v>
      </c>
    </row>
    <row r="69" spans="1:4" x14ac:dyDescent="0.25">
      <c r="A69" t="s">
        <v>6</v>
      </c>
      <c r="B69" s="10">
        <f>B60*D8</f>
        <v>529.92895204262879</v>
      </c>
    </row>
    <row r="70" spans="1:4" x14ac:dyDescent="0.25">
      <c r="A70" t="s">
        <v>2</v>
      </c>
      <c r="B70" s="10">
        <f>SUM(B67:B69)</f>
        <v>1462.5</v>
      </c>
    </row>
    <row r="72" spans="1:4" x14ac:dyDescent="0.25">
      <c r="A72" t="s">
        <v>34</v>
      </c>
    </row>
    <row r="74" spans="1:4" x14ac:dyDescent="0.25">
      <c r="B74" t="s">
        <v>35</v>
      </c>
      <c r="C74" t="s">
        <v>36</v>
      </c>
    </row>
    <row r="75" spans="1:4" x14ac:dyDescent="0.25">
      <c r="A75" t="s">
        <v>5</v>
      </c>
      <c r="B75">
        <v>2050</v>
      </c>
      <c r="C75">
        <v>2050</v>
      </c>
      <c r="D75" t="s">
        <v>37</v>
      </c>
    </row>
    <row r="76" spans="1:4" x14ac:dyDescent="0.25">
      <c r="A76" t="s">
        <v>0</v>
      </c>
      <c r="B76" s="10">
        <f>B20</f>
        <v>162.5</v>
      </c>
      <c r="C76" s="10">
        <f>B67</f>
        <v>168.84991119005326</v>
      </c>
      <c r="D76" s="9">
        <f>(C76-B76)/B76</f>
        <v>3.9076376554173925E-2</v>
      </c>
    </row>
    <row r="77" spans="1:4" x14ac:dyDescent="0.25">
      <c r="A77" t="s">
        <v>1</v>
      </c>
      <c r="B77" s="10">
        <f>B21</f>
        <v>975</v>
      </c>
      <c r="C77" s="10">
        <f>B68</f>
        <v>763.72113676731794</v>
      </c>
      <c r="D77" s="9">
        <f>(C77-B77)/B77</f>
        <v>-0.21669626998223801</v>
      </c>
    </row>
    <row r="78" spans="1:4" x14ac:dyDescent="0.25">
      <c r="A78" t="s">
        <v>6</v>
      </c>
      <c r="B78" s="10">
        <f>B22</f>
        <v>325</v>
      </c>
      <c r="C78" s="10">
        <f>B69</f>
        <v>529.92895204262879</v>
      </c>
      <c r="D78" s="9">
        <f>(C78-B78)/B78</f>
        <v>0.63055062166962705</v>
      </c>
    </row>
    <row r="79" spans="1:4" x14ac:dyDescent="0.25">
      <c r="A79" t="s">
        <v>2</v>
      </c>
      <c r="B79" s="10">
        <f>B23</f>
        <v>1462.5</v>
      </c>
      <c r="C79" s="10">
        <f>B70</f>
        <v>1462.5</v>
      </c>
      <c r="D79" s="9">
        <f>(C79-B79)/B79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Loughlin, Dan</dc:creator>
  <cp:lastModifiedBy>Loughlin, Dan</cp:lastModifiedBy>
  <dcterms:created xsi:type="dcterms:W3CDTF">2014-05-14T15:27:22Z</dcterms:created>
  <dcterms:modified xsi:type="dcterms:W3CDTF">2014-05-27T16:35:23Z</dcterms:modified>
</cp:coreProperties>
</file>